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 concurrentCalc="0"/>
</workbook>
</file>

<file path=xl/calcChain.xml><?xml version="1.0" encoding="utf-8"?>
<calcChain xmlns="http://schemas.openxmlformats.org/spreadsheetml/2006/main">
  <c r="D5" i="1" l="1"/>
  <c r="E5" i="1"/>
  <c r="D6" i="1"/>
  <c r="E6" i="1"/>
  <c r="E7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E16" i="1"/>
  <c r="E19" i="1"/>
  <c r="C20" i="1"/>
  <c r="D20" i="1"/>
  <c r="E20" i="1"/>
  <c r="E21" i="1"/>
  <c r="E23" i="1"/>
  <c r="E24" i="1"/>
</calcChain>
</file>

<file path=xl/sharedStrings.xml><?xml version="1.0" encoding="utf-8"?>
<sst xmlns="http://schemas.openxmlformats.org/spreadsheetml/2006/main" count="21" uniqueCount="19">
  <si>
    <t>IN</t>
  </si>
  <si>
    <t>UIT</t>
  </si>
  <si>
    <t>SALDO</t>
  </si>
  <si>
    <t>Bestuur</t>
  </si>
  <si>
    <t>Vaste kosten</t>
  </si>
  <si>
    <t>Bijeenkomsten/ vergaderingen</t>
  </si>
  <si>
    <t>Subtotaal</t>
  </si>
  <si>
    <t>Activiteiten</t>
  </si>
  <si>
    <t>Jaarvergadering</t>
  </si>
  <si>
    <t>Brunch</t>
  </si>
  <si>
    <t>Kermis</t>
  </si>
  <si>
    <t>Bloembakken</t>
  </si>
  <si>
    <t>Kezantenoartje</t>
  </si>
  <si>
    <t>Borden inkom</t>
  </si>
  <si>
    <t>Sponsoring &amp; donatie</t>
  </si>
  <si>
    <t>Basis subsidie</t>
  </si>
  <si>
    <t>Aanvullende subsidies</t>
  </si>
  <si>
    <t>Donatie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</si>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</sst>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42" fontId="0" fillId="0" borderId="0" xfId="1" applyNumberFormat="1" applyFont="1"/>
    <xf numFmtId="42" fontId="0" fillId="0" borderId="1" xfId="1" applyNumberFormat="1" applyFont="1" applyBorder="1"/>
    <xf numFmtId="42" fontId="3" fillId="0" borderId="0" xfId="1" applyNumberFormat="1" applyFont="1"/>
    <xf numFmtId="0" fontId="0" fillId="0" borderId="0" xfId="0" applyFont="1"/>
    <xf numFmtId="0" fontId="4" fillId="0" borderId="0" xfId="0" applyFont="1"/>
    <xf numFmtId="42" fontId="4" fillId="0" borderId="0" xfId="1" applyNumberFormat="1" applyFont="1"/>
    <xf numFmtId="42" fontId="4" fillId="0" borderId="1" xfId="1" applyNumberFormat="1" applyFont="1" applyBorder="1"/>
    <xf numFmtId="42" fontId="3" fillId="0" borderId="2" xfId="1" applyNumberFormat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stj/Documents/Dorpsraad/Jaaroverzich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zamelblad"/>
      <sheetName val="Jaaroverzicht"/>
      <sheetName val="Januari"/>
      <sheetName val="Februari"/>
      <sheetName val="Maart"/>
      <sheetName val="April"/>
      <sheetName val="Mei"/>
      <sheetName val="Juni"/>
      <sheetName val="Juli"/>
      <sheetName val="Augustus"/>
      <sheetName val="September"/>
      <sheetName val="Oktober"/>
      <sheetName val="November"/>
      <sheetName val="December"/>
      <sheetName val="Losse facturen"/>
      <sheetName val="Postabonnementen"/>
      <sheetName val="Brunch"/>
      <sheetName val="Kermis"/>
    </sheetNames>
    <sheetDataSet>
      <sheetData sheetId="0">
        <row r="24">
          <cell r="C24">
            <v>4480</v>
          </cell>
          <cell r="D24">
            <v>4492.38</v>
          </cell>
          <cell r="G24">
            <v>270</v>
          </cell>
          <cell r="H24">
            <v>236.57999999999998</v>
          </cell>
          <cell r="I24">
            <v>8607</v>
          </cell>
          <cell r="J24">
            <v>6970.81</v>
          </cell>
          <cell r="K24">
            <v>897.83999999999992</v>
          </cell>
          <cell r="L24">
            <v>515.46</v>
          </cell>
          <cell r="M24">
            <v>3376.77</v>
          </cell>
          <cell r="N24">
            <v>1727.35</v>
          </cell>
          <cell r="O24">
            <v>900</v>
          </cell>
          <cell r="P24">
            <v>1613</v>
          </cell>
          <cell r="R24">
            <v>362.6</v>
          </cell>
          <cell r="T24">
            <v>503.5</v>
          </cell>
          <cell r="V24">
            <v>333.34999999999997</v>
          </cell>
        </row>
      </sheetData>
      <sheetData sheetId="1">
        <row r="19">
          <cell r="C19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showGridLines="0" tabSelected="1" workbookViewId="0">
      <selection activeCell="C5" sqref="C5"/>
    </sheetView>
  </sheetViews>
  <sheetFormatPr defaultColWidth="14.85546875" defaultRowHeight="15" x14ac:dyDescent="0.25"/>
  <cols>
    <col min="2" max="2" width="33.42578125" customWidth="1"/>
  </cols>
  <sheetData>
    <row r="3" spans="2:5" s="1" customFormat="1" ht="21" x14ac:dyDescent="0.35">
      <c r="C3" s="1" t="s">
        <v>0</v>
      </c>
      <c r="D3" s="1" t="s">
        <v>1</v>
      </c>
      <c r="E3" s="1" t="s">
        <v>2</v>
      </c>
    </row>
    <row r="4" spans="2:5" s="2" customFormat="1" ht="15.75" x14ac:dyDescent="0.25">
      <c r="B4" s="2" t="s">
        <v>3</v>
      </c>
    </row>
    <row r="5" spans="2:5" x14ac:dyDescent="0.25">
      <c r="B5" t="s">
        <v>4</v>
      </c>
      <c r="C5" s="3">
        <v>0</v>
      </c>
      <c r="D5" s="3">
        <f>[1]Verzamelblad!V24</f>
        <v>333.34999999999997</v>
      </c>
      <c r="E5" s="3">
        <f>C5-D5</f>
        <v>-333.34999999999997</v>
      </c>
    </row>
    <row r="6" spans="2:5" ht="15.75" thickBot="1" x14ac:dyDescent="0.3">
      <c r="B6" t="s">
        <v>5</v>
      </c>
      <c r="C6" s="3">
        <v>0</v>
      </c>
      <c r="D6" s="3">
        <f>[1]Verzamelblad!T24</f>
        <v>503.5</v>
      </c>
      <c r="E6" s="4">
        <f>C6-D6</f>
        <v>-503.5</v>
      </c>
    </row>
    <row r="7" spans="2:5" x14ac:dyDescent="0.25">
      <c r="B7" t="s">
        <v>6</v>
      </c>
      <c r="C7" s="3"/>
      <c r="D7" s="3"/>
      <c r="E7" s="3">
        <f>E5+E6</f>
        <v>-836.84999999999991</v>
      </c>
    </row>
    <row r="8" spans="2:5" x14ac:dyDescent="0.25">
      <c r="C8" s="3"/>
      <c r="D8" s="3"/>
      <c r="E8" s="3"/>
    </row>
    <row r="9" spans="2:5" s="2" customFormat="1" ht="15.75" x14ac:dyDescent="0.25">
      <c r="B9" s="2" t="s">
        <v>7</v>
      </c>
      <c r="C9" s="5"/>
      <c r="D9" s="5"/>
      <c r="E9" s="5"/>
    </row>
    <row r="10" spans="2:5" x14ac:dyDescent="0.25">
      <c r="B10" t="s">
        <v>8</v>
      </c>
      <c r="C10" s="3">
        <v>360</v>
      </c>
      <c r="D10" s="3">
        <f>[1]Verzamelblad!R24</f>
        <v>362.6</v>
      </c>
      <c r="E10" s="3">
        <f>C10-D10</f>
        <v>-2.6000000000000227</v>
      </c>
    </row>
    <row r="11" spans="2:5" x14ac:dyDescent="0.25">
      <c r="B11" t="s">
        <v>9</v>
      </c>
      <c r="C11" s="3">
        <f>[1]Verzamelblad!K24+260</f>
        <v>1157.8399999999999</v>
      </c>
      <c r="D11" s="3">
        <f>[1]Verzamelblad!L24</f>
        <v>515.46</v>
      </c>
      <c r="E11" s="3">
        <f t="shared" ref="E11:E13" si="0">C11-D11</f>
        <v>642.37999999999988</v>
      </c>
    </row>
    <row r="12" spans="2:5" x14ac:dyDescent="0.25">
      <c r="B12" t="s">
        <v>10</v>
      </c>
      <c r="C12" s="3">
        <f>[1]Verzamelblad!M24</f>
        <v>3376.77</v>
      </c>
      <c r="D12" s="3">
        <f>[1]Verzamelblad!N24</f>
        <v>1727.35</v>
      </c>
      <c r="E12" s="3">
        <f t="shared" si="0"/>
        <v>1649.42</v>
      </c>
    </row>
    <row r="13" spans="2:5" x14ac:dyDescent="0.25">
      <c r="B13" t="s">
        <v>11</v>
      </c>
      <c r="C13" s="3">
        <f>[1]Verzamelblad!O24+476</f>
        <v>1376</v>
      </c>
      <c r="D13" s="3">
        <f>[1]Verzamelblad!P24</f>
        <v>1613</v>
      </c>
      <c r="E13" s="3">
        <f t="shared" si="0"/>
        <v>-237</v>
      </c>
    </row>
    <row r="14" spans="2:5" x14ac:dyDescent="0.25">
      <c r="B14" t="s">
        <v>12</v>
      </c>
      <c r="C14" s="3">
        <f>[1]Verzamelblad!C24</f>
        <v>4480</v>
      </c>
      <c r="D14" s="3">
        <f>[1]Verzamelblad!D24</f>
        <v>4492.38</v>
      </c>
      <c r="E14" s="3">
        <f>C14-D14</f>
        <v>-12.380000000000109</v>
      </c>
    </row>
    <row r="15" spans="2:5" ht="15.75" thickBot="1" x14ac:dyDescent="0.3">
      <c r="B15" t="s">
        <v>13</v>
      </c>
      <c r="C15" s="3">
        <f>[1]Verzamelblad!G24</f>
        <v>270</v>
      </c>
      <c r="D15" s="3">
        <f>[1]Verzamelblad!H24</f>
        <v>236.57999999999998</v>
      </c>
      <c r="E15" s="4">
        <f>C15-D15</f>
        <v>33.420000000000016</v>
      </c>
    </row>
    <row r="16" spans="2:5" s="6" customFormat="1" x14ac:dyDescent="0.25">
      <c r="B16" s="6" t="s">
        <v>6</v>
      </c>
      <c r="C16" s="3"/>
      <c r="D16" s="3"/>
      <c r="E16" s="3">
        <f>SUM(E10:E15)</f>
        <v>2073.2399999999998</v>
      </c>
    </row>
    <row r="17" spans="2:5" x14ac:dyDescent="0.25">
      <c r="C17" s="3"/>
      <c r="D17" s="3"/>
      <c r="E17" s="3"/>
    </row>
    <row r="18" spans="2:5" s="2" customFormat="1" ht="15.75" x14ac:dyDescent="0.25">
      <c r="B18" s="2" t="s">
        <v>14</v>
      </c>
      <c r="C18" s="5"/>
      <c r="D18" s="5"/>
      <c r="E18" s="5"/>
    </row>
    <row r="19" spans="2:5" x14ac:dyDescent="0.25">
      <c r="B19" t="s">
        <v>15</v>
      </c>
      <c r="C19" s="3">
        <v>1000</v>
      </c>
      <c r="D19" s="3"/>
      <c r="E19" s="3">
        <f>C19-D19</f>
        <v>1000</v>
      </c>
    </row>
    <row r="20" spans="2:5" x14ac:dyDescent="0.25">
      <c r="B20" t="s">
        <v>16</v>
      </c>
      <c r="C20" s="3">
        <f>[1]Verzamelblad!I24-[1]Jaaroverzicht!C19</f>
        <v>7607</v>
      </c>
      <c r="D20" s="3">
        <f>[1]Verzamelblad!J24+260+360+476</f>
        <v>8066.81</v>
      </c>
      <c r="E20" s="3">
        <f>C20-D20</f>
        <v>-459.8100000000004</v>
      </c>
    </row>
    <row r="21" spans="2:5" x14ac:dyDescent="0.25">
      <c r="B21" t="s">
        <v>17</v>
      </c>
      <c r="C21" s="3"/>
      <c r="D21" s="3"/>
      <c r="E21" s="3">
        <f>C21-D21</f>
        <v>0</v>
      </c>
    </row>
    <row r="22" spans="2:5" s="7" customFormat="1" ht="16.5" thickBot="1" x14ac:dyDescent="0.3">
      <c r="B22" s="7" t="s">
        <v>6</v>
      </c>
      <c r="C22" s="8"/>
      <c r="D22" s="8"/>
      <c r="E22" s="9"/>
    </row>
    <row r="23" spans="2:5" x14ac:dyDescent="0.25">
      <c r="C23" s="3"/>
      <c r="D23" s="3"/>
      <c r="E23" s="3">
        <f>SUM(E19:E22)</f>
        <v>540.1899999999996</v>
      </c>
    </row>
    <row r="24" spans="2:5" s="2" customFormat="1" ht="16.5" thickBot="1" x14ac:dyDescent="0.3">
      <c r="B24" s="2" t="s">
        <v>18</v>
      </c>
      <c r="C24" s="5"/>
      <c r="D24" s="5"/>
      <c r="E24" s="10">
        <f>E7+E16+E23</f>
        <v>1776.5799999999995</v>
      </c>
    </row>
    <row r="25" spans="2:5" ht="15.75" thickTop="1" x14ac:dyDescent="0.25">
      <c r="C25" s="11"/>
      <c r="D25" s="11"/>
      <c r="E2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Vinke-Warmoeskerken</dc:creator>
  <cp:lastModifiedBy>Marjolein Vinke-Warmoeskerken</cp:lastModifiedBy>
  <dcterms:created xsi:type="dcterms:W3CDTF">2017-02-07T07:29:40Z</dcterms:created>
  <dcterms:modified xsi:type="dcterms:W3CDTF">2017-02-07T07:30:04Z</dcterms:modified>
</cp:coreProperties>
</file>